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Hypothetical FTZ Savings" sheetId="1" r:id="rId1"/>
  </sheets>
  <definedNames>
    <definedName name="_xlnm.Print_Area" localSheetId="0">'Hypothetical FTZ Savings'!$A$1:$D$94</definedName>
  </definedNames>
  <calcPr fullCalcOnLoad="1"/>
</workbook>
</file>

<file path=xl/sharedStrings.xml><?xml version="1.0" encoding="utf-8"?>
<sst xmlns="http://schemas.openxmlformats.org/spreadsheetml/2006/main" count="64" uniqueCount="49">
  <si>
    <t>Average On-Hand Imported Merchandise Inventory</t>
  </si>
  <si>
    <t>DIRECT COST SAVINGS</t>
  </si>
  <si>
    <t>x Interest Rate</t>
  </si>
  <si>
    <t>x Finished Product Customs Duty Rate</t>
  </si>
  <si>
    <t>= EXPENSE</t>
  </si>
  <si>
    <t>OPTIONAL SAVINGS</t>
  </si>
  <si>
    <t>= FTZ SAVINGS</t>
  </si>
  <si>
    <t>FTZ SAVINGS RECAP</t>
  </si>
  <si>
    <t>Merchandise Processing Fee (Weekly Entry)</t>
  </si>
  <si>
    <t>DIRECT COST SAVINGS SUBTOTAL</t>
  </si>
  <si>
    <t>Exports</t>
  </si>
  <si>
    <t>OPTIONAL SAVINGS SUBTOTAL</t>
  </si>
  <si>
    <t>(Daily Entry)</t>
  </si>
  <si>
    <t>(Weekly Entry)</t>
  </si>
  <si>
    <t>HYPOTHETICAL FOREIGN-TRADE ZONE SAVINGS ANALYSIS</t>
  </si>
  <si>
    <t>Customs Broker Entry Fee</t>
  </si>
  <si>
    <t>Customs Broker Entry Fee (Weekly Entry)</t>
  </si>
  <si>
    <t>(Per CF 7501 Customs Entry)</t>
  </si>
  <si>
    <t>x .21% Ad Valorem (Assumes the $485.00 Maximum)</t>
  </si>
  <si>
    <t>Scrap/Waste/Obsolete/Surplus</t>
  </si>
  <si>
    <r>
      <t>Merchandise Processing Fee</t>
    </r>
    <r>
      <rPr>
        <sz val="9"/>
        <rFont val="Univers"/>
        <family val="2"/>
      </rPr>
      <t xml:space="preserve"> = Value of Imported Merchandise</t>
    </r>
  </si>
  <si>
    <t>= DUTY EXPENSE</t>
  </si>
  <si>
    <t>LESS</t>
  </si>
  <si>
    <t>= FTZ INVERTED DUTY SAVINGS</t>
  </si>
  <si>
    <t>x Average Foreign Parts/Material Customs Duty Rate</t>
  </si>
  <si>
    <t>Value of Foreign Parts/Materials Used in Production</t>
  </si>
  <si>
    <t>Annual Imports of Foreign Parts/Materials</t>
  </si>
  <si>
    <t>Inverted Duty</t>
  </si>
  <si>
    <t>x Number of Customs Entries Filed Annually</t>
  </si>
  <si>
    <t>= FTZ INTEREST SAVINGS</t>
  </si>
  <si>
    <t>FTZ BORROWINGS REDUCTION SAVINGS</t>
  </si>
  <si>
    <t>FTZ Interest Savings</t>
  </si>
  <si>
    <t>FTZ Borrowings Reduction Savings</t>
  </si>
  <si>
    <t>OR</t>
  </si>
  <si>
    <t>TOTAL FTZ SAVINGS WITH FTZ INTEREST SAVINGS</t>
  </si>
  <si>
    <t>TOTAL FTZ SAVINGS WITH FTZ BORROWINGS REDUCTION SAVINGS</t>
  </si>
  <si>
    <t>x Average (or Individual) Foreign Parts/Material Customs Duty Rate</t>
  </si>
  <si>
    <t>FTZ Inverted Duty Savings</t>
  </si>
  <si>
    <r>
      <t>Exports</t>
    </r>
    <r>
      <rPr>
        <sz val="9"/>
        <rFont val="Univers"/>
        <family val="2"/>
      </rPr>
      <t xml:space="preserve"> = 20% of Annual Merchandise Imports of Foreign Parts/Materials</t>
    </r>
  </si>
  <si>
    <t>x Average Foreign Imported Parts/Materials Customs Duty Rate</t>
  </si>
  <si>
    <r>
      <t>Scrap/Waste/Obsolete/Surplus</t>
    </r>
    <r>
      <rPr>
        <sz val="9"/>
        <rFont val="Univers"/>
        <family val="2"/>
      </rPr>
      <t xml:space="preserve"> = 3% of Annual Merchandise Imports of Foreign Parts/Materials</t>
    </r>
  </si>
  <si>
    <t>FOR MANUFACTURING/WAREHOUSING/DISTRIBUTION</t>
  </si>
  <si>
    <t>DESCRIPTION OF CALCULATION</t>
  </si>
  <si>
    <t>CASH FLOW SAVINGS</t>
  </si>
  <si>
    <t xml:space="preserve"> </t>
  </si>
  <si>
    <t>Zone-to-Zone Transfers</t>
  </si>
  <si>
    <r>
      <t>Zone-to-Zone Transfers</t>
    </r>
    <r>
      <rPr>
        <sz val="9"/>
        <rFont val="Univers"/>
        <family val="2"/>
      </rPr>
      <t xml:space="preserve"> = 10% of Annual Merchandise Imports of Foreign Parts/Material</t>
    </r>
  </si>
  <si>
    <t>= FTZ Weekly Savings</t>
  </si>
  <si>
    <t>Supplied by Miller &amp; Co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</si>
</sst>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.000_);_(&quot;$&quot;* \(#,##0.000\);_(&quot;$&quot;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9"/>
      <name val="Univers"/>
      <family val="2"/>
    </font>
    <font>
      <sz val="9"/>
      <name val="Univers"/>
      <family val="2"/>
    </font>
    <font>
      <sz val="7"/>
      <name val="Univers"/>
      <family val="2"/>
    </font>
    <font>
      <b/>
      <sz val="9"/>
      <color indexed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33" borderId="12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164" fontId="3" fillId="33" borderId="16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13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0" fontId="3" fillId="0" borderId="13" xfId="0" applyNumberFormat="1" applyFont="1" applyBorder="1" applyAlignment="1">
      <alignment/>
    </xf>
    <xf numFmtId="10" fontId="3" fillId="33" borderId="14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6" fontId="3" fillId="0" borderId="14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33" borderId="14" xfId="0" applyNumberFormat="1" applyFont="1" applyFill="1" applyBorder="1" applyAlignment="1">
      <alignment/>
    </xf>
    <xf numFmtId="164" fontId="3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64" fontId="2" fillId="0" borderId="23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5" xfId="0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28" xfId="0" applyFont="1" applyBorder="1" applyAlignment="1">
      <alignment horizontal="right"/>
    </xf>
    <xf numFmtId="164" fontId="2" fillId="0" borderId="28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17" xfId="0" applyFont="1" applyBorder="1" applyAlignment="1">
      <alignment horizontal="center"/>
    </xf>
    <xf numFmtId="164" fontId="3" fillId="0" borderId="23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0" xfId="0" applyFont="1" applyBorder="1" applyAlignment="1">
      <alignment/>
    </xf>
    <xf numFmtId="10" fontId="3" fillId="0" borderId="1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31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32" xfId="0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right" wrapText="1"/>
    </xf>
    <xf numFmtId="0" fontId="2" fillId="0" borderId="34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2" fillId="0" borderId="32" xfId="0" applyFont="1" applyBorder="1" applyAlignment="1">
      <alignment wrapText="1"/>
    </xf>
    <xf numFmtId="49" fontId="2" fillId="0" borderId="33" xfId="0" applyNumberFormat="1" applyFont="1" applyBorder="1" applyAlignment="1">
      <alignment horizontal="right" wrapText="1"/>
    </xf>
    <xf numFmtId="0" fontId="2" fillId="0" borderId="31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37" xfId="0" applyFont="1" applyBorder="1" applyAlignment="1">
      <alignment horizontal="right" wrapText="1"/>
    </xf>
    <xf numFmtId="0" fontId="2" fillId="0" borderId="33" xfId="0" applyFont="1" applyBorder="1" applyAlignment="1">
      <alignment horizontal="right" wrapText="1"/>
    </xf>
    <xf numFmtId="0" fontId="2" fillId="0" borderId="32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5" fillId="0" borderId="37" xfId="0" applyFont="1" applyBorder="1" applyAlignment="1">
      <alignment horizontal="center" wrapText="1"/>
    </xf>
    <xf numFmtId="164" fontId="3" fillId="0" borderId="27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164" fontId="3" fillId="0" borderId="38" xfId="0" applyNumberFormat="1" applyFont="1" applyBorder="1" applyAlignment="1">
      <alignment/>
    </xf>
    <xf numFmtId="164" fontId="3" fillId="0" borderId="39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3" fillId="0" borderId="40" xfId="0" applyNumberFormat="1" applyFont="1" applyFill="1" applyBorder="1" applyAlignment="1">
      <alignment/>
    </xf>
    <xf numFmtId="164" fontId="3" fillId="0" borderId="26" xfId="0" applyNumberFormat="1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40" xfId="0" applyNumberFormat="1" applyFont="1" applyBorder="1" applyAlignment="1">
      <alignment/>
    </xf>
    <xf numFmtId="10" fontId="3" fillId="33" borderId="17" xfId="0" applyNumberFormat="1" applyFont="1" applyFill="1" applyBorder="1" applyAlignment="1">
      <alignment/>
    </xf>
    <xf numFmtId="0" fontId="3" fillId="0" borderId="41" xfId="0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3" fillId="0" borderId="14" xfId="44" applyNumberFormat="1" applyFont="1" applyFill="1" applyBorder="1" applyAlignment="1">
      <alignment/>
    </xf>
    <xf numFmtId="49" fontId="2" fillId="0" borderId="42" xfId="0" applyNumberFormat="1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47.8515625" style="45" customWidth="1"/>
    <col min="2" max="2" width="14.140625" style="0" customWidth="1"/>
    <col min="3" max="3" width="14.00390625" style="0" customWidth="1"/>
    <col min="4" max="4" width="14.28125" style="0" customWidth="1"/>
    <col min="7" max="7" width="10.00390625" style="0" bestFit="1" customWidth="1"/>
  </cols>
  <sheetData>
    <row r="1" spans="1:4" ht="12.75">
      <c r="A1" s="92"/>
      <c r="B1" s="93"/>
      <c r="C1" s="93"/>
      <c r="D1" s="93"/>
    </row>
    <row r="2" spans="1:4" ht="12.75">
      <c r="A2" s="92"/>
      <c r="B2" s="93"/>
      <c r="C2" s="93"/>
      <c r="D2" s="93"/>
    </row>
    <row r="3" spans="1:4" ht="12.75">
      <c r="A3" s="92" t="s">
        <v>14</v>
      </c>
      <c r="B3" s="92"/>
      <c r="C3" s="92"/>
      <c r="D3" s="92"/>
    </row>
    <row r="4" spans="1:4" ht="12.75">
      <c r="A4" s="92" t="s">
        <v>41</v>
      </c>
      <c r="B4" s="92"/>
      <c r="C4" s="92"/>
      <c r="D4" s="92"/>
    </row>
    <row r="5" spans="1:4" ht="12.75">
      <c r="A5" s="74"/>
      <c r="B5" s="74"/>
      <c r="C5" s="74"/>
      <c r="D5" s="74"/>
    </row>
    <row r="6" spans="1:4" ht="13.5" thickBot="1">
      <c r="A6" s="94" t="s">
        <v>42</v>
      </c>
      <c r="B6" s="94"/>
      <c r="C6" s="94"/>
      <c r="D6" s="94"/>
    </row>
    <row r="7" spans="1:4" ht="13.5" thickTop="1">
      <c r="A7" s="54" t="s">
        <v>26</v>
      </c>
      <c r="B7" s="1"/>
      <c r="C7" s="2">
        <v>100000</v>
      </c>
      <c r="D7" s="3">
        <v>0</v>
      </c>
    </row>
    <row r="8" spans="1:4" ht="12.75">
      <c r="A8" s="55"/>
      <c r="B8" s="4"/>
      <c r="C8" s="5"/>
      <c r="D8" s="6"/>
    </row>
    <row r="9" spans="1:4" ht="13.5" thickBot="1">
      <c r="A9" s="56" t="s">
        <v>0</v>
      </c>
      <c r="B9" s="7"/>
      <c r="C9" s="47">
        <v>25000000</v>
      </c>
      <c r="D9" s="8">
        <v>0</v>
      </c>
    </row>
    <row r="10" spans="1:4" ht="13.5" thickTop="1">
      <c r="A10" s="95"/>
      <c r="B10" s="95"/>
      <c r="C10" s="95"/>
      <c r="D10" s="95"/>
    </row>
    <row r="11" spans="1:4" ht="12.75">
      <c r="A11" s="92" t="s">
        <v>1</v>
      </c>
      <c r="B11" s="92"/>
      <c r="C11" s="92"/>
      <c r="D11" s="92"/>
    </row>
    <row r="12" spans="1:4" ht="13.5" thickBot="1">
      <c r="A12" s="96"/>
      <c r="B12" s="96"/>
      <c r="C12" s="96"/>
      <c r="D12" s="96"/>
    </row>
    <row r="13" spans="1:4" ht="13.5" thickTop="1">
      <c r="A13" s="69" t="s">
        <v>43</v>
      </c>
      <c r="B13" s="9"/>
      <c r="C13" s="48"/>
      <c r="D13" s="46"/>
    </row>
    <row r="14" spans="1:4" ht="12.75">
      <c r="A14" s="61" t="s">
        <v>0</v>
      </c>
      <c r="B14" s="9"/>
      <c r="C14" s="10">
        <v>25000000</v>
      </c>
      <c r="D14" s="11">
        <f>SUM(D9)</f>
        <v>0</v>
      </c>
    </row>
    <row r="15" spans="1:4" ht="24">
      <c r="A15" s="55" t="s">
        <v>36</v>
      </c>
      <c r="B15" s="4"/>
      <c r="C15" s="12">
        <v>0.06</v>
      </c>
      <c r="D15" s="13">
        <v>0</v>
      </c>
    </row>
    <row r="16" spans="1:4" ht="12.75">
      <c r="A16" s="55" t="s">
        <v>2</v>
      </c>
      <c r="B16" s="4"/>
      <c r="C16" s="12">
        <v>0.05</v>
      </c>
      <c r="D16" s="13">
        <v>0</v>
      </c>
    </row>
    <row r="17" spans="1:4" ht="12.75">
      <c r="A17" s="55"/>
      <c r="B17" s="4"/>
      <c r="C17" s="70"/>
      <c r="D17" s="14"/>
    </row>
    <row r="18" spans="1:4" ht="12.75">
      <c r="A18" s="58" t="s">
        <v>29</v>
      </c>
      <c r="B18" s="4"/>
      <c r="C18" s="16">
        <f>SUM(C14*C15*C16)</f>
        <v>75000</v>
      </c>
      <c r="D18" s="73">
        <f>SUM(D14*D15*D16)</f>
        <v>0</v>
      </c>
    </row>
    <row r="19" spans="1:4" ht="12.75">
      <c r="A19" s="58" t="s">
        <v>30</v>
      </c>
      <c r="B19" s="15"/>
      <c r="C19" s="16">
        <f>SUM(C14*C15)</f>
        <v>1500000</v>
      </c>
      <c r="D19" s="73">
        <f>SUM(D14*D15)</f>
        <v>0</v>
      </c>
    </row>
    <row r="20" spans="1:4" ht="12.75">
      <c r="A20" s="55"/>
      <c r="B20" s="4"/>
      <c r="C20" s="18"/>
      <c r="D20" s="14"/>
    </row>
    <row r="21" spans="1:7" ht="12.75">
      <c r="A21" s="59" t="s">
        <v>27</v>
      </c>
      <c r="B21" s="49"/>
      <c r="C21" s="50"/>
      <c r="D21" s="51"/>
      <c r="G21" t="s">
        <v>44</v>
      </c>
    </row>
    <row r="22" spans="1:4" ht="12.75">
      <c r="A22" s="55"/>
      <c r="B22" s="4"/>
      <c r="C22" s="5"/>
      <c r="D22" s="14"/>
    </row>
    <row r="23" spans="1:4" ht="12.75">
      <c r="A23" s="55" t="s">
        <v>25</v>
      </c>
      <c r="B23" s="4"/>
      <c r="C23" s="10">
        <f>SUM(C7)</f>
        <v>100000</v>
      </c>
      <c r="D23" s="6">
        <f>SUM(D7)</f>
        <v>0</v>
      </c>
    </row>
    <row r="24" spans="1:4" ht="12.75">
      <c r="A24" s="55" t="s">
        <v>24</v>
      </c>
      <c r="B24" s="4"/>
      <c r="C24" s="12">
        <v>0.06</v>
      </c>
      <c r="D24" s="13">
        <v>0</v>
      </c>
    </row>
    <row r="25" spans="1:4" ht="12.75">
      <c r="A25" s="55"/>
      <c r="B25" s="4"/>
      <c r="C25" s="5"/>
      <c r="D25" s="14"/>
    </row>
    <row r="26" spans="1:4" ht="12.75">
      <c r="A26" s="58" t="s">
        <v>21</v>
      </c>
      <c r="B26" s="15"/>
      <c r="C26" s="10">
        <f>SUM(C23*C24)</f>
        <v>6000</v>
      </c>
      <c r="D26" s="6">
        <f>SUM(D23*D24)</f>
        <v>0</v>
      </c>
    </row>
    <row r="27" spans="1:4" ht="12.75">
      <c r="A27" s="55"/>
      <c r="B27" s="4"/>
      <c r="C27" s="5"/>
      <c r="D27" s="14"/>
    </row>
    <row r="28" spans="1:4" ht="12.75">
      <c r="A28" s="57" t="s">
        <v>22</v>
      </c>
      <c r="B28" s="9"/>
      <c r="C28" s="5"/>
      <c r="D28" s="14"/>
    </row>
    <row r="29" spans="1:4" ht="12.75">
      <c r="A29" s="55"/>
      <c r="B29" s="4"/>
      <c r="C29" s="5"/>
      <c r="D29" s="14"/>
    </row>
    <row r="30" spans="1:4" ht="12.75">
      <c r="A30" s="55" t="s">
        <v>25</v>
      </c>
      <c r="B30" s="4"/>
      <c r="C30" s="10">
        <f>SUM(C7)</f>
        <v>100000</v>
      </c>
      <c r="D30" s="6">
        <f>SUM(D7)</f>
        <v>0</v>
      </c>
    </row>
    <row r="31" spans="1:4" ht="12.75">
      <c r="A31" s="55" t="s">
        <v>3</v>
      </c>
      <c r="B31" s="4"/>
      <c r="C31" s="12">
        <v>0</v>
      </c>
      <c r="D31" s="13">
        <v>0</v>
      </c>
    </row>
    <row r="32" spans="1:4" ht="14.25" customHeight="1">
      <c r="A32" s="55"/>
      <c r="B32" s="4"/>
      <c r="C32" s="5"/>
      <c r="D32" s="14"/>
    </row>
    <row r="33" spans="1:4" ht="12.75">
      <c r="A33" s="58" t="s">
        <v>21</v>
      </c>
      <c r="B33" s="15"/>
      <c r="C33" s="16">
        <f>SUM(C30*C31)</f>
        <v>0</v>
      </c>
      <c r="D33" s="17">
        <f>SUM(D30*D31)</f>
        <v>0</v>
      </c>
    </row>
    <row r="34" spans="1:4" ht="12.75">
      <c r="A34" s="55"/>
      <c r="B34" s="4"/>
      <c r="C34" s="38"/>
      <c r="D34" s="75"/>
    </row>
    <row r="35" spans="1:4" ht="12.75">
      <c r="A35" s="58" t="s">
        <v>23</v>
      </c>
      <c r="B35" s="15"/>
      <c r="C35" s="16">
        <f>SUM(C26-C33)</f>
        <v>6000</v>
      </c>
      <c r="D35" s="17">
        <f>SUM(D26-D33)</f>
        <v>0</v>
      </c>
    </row>
    <row r="36" spans="1:4" ht="12.75">
      <c r="A36" s="60"/>
      <c r="B36" s="19"/>
      <c r="C36" s="18"/>
      <c r="D36" s="20"/>
    </row>
    <row r="37" spans="1:4" ht="24">
      <c r="A37" s="59" t="s">
        <v>20</v>
      </c>
      <c r="B37" s="21" t="s">
        <v>12</v>
      </c>
      <c r="C37" s="21" t="s">
        <v>13</v>
      </c>
      <c r="D37" s="22"/>
    </row>
    <row r="38" spans="1:4" ht="12.75">
      <c r="A38" s="55" t="s">
        <v>17</v>
      </c>
      <c r="B38" s="5"/>
      <c r="C38" s="5"/>
      <c r="D38" s="14"/>
    </row>
    <row r="39" spans="1:4" ht="12.75">
      <c r="A39" s="55" t="s">
        <v>18</v>
      </c>
      <c r="B39" s="10">
        <v>485</v>
      </c>
      <c r="C39" s="10">
        <v>485</v>
      </c>
      <c r="D39" s="23">
        <v>485</v>
      </c>
    </row>
    <row r="40" spans="1:4" ht="12.75">
      <c r="A40" s="55" t="s">
        <v>28</v>
      </c>
      <c r="B40" s="24">
        <v>1040</v>
      </c>
      <c r="C40" s="24">
        <v>52</v>
      </c>
      <c r="D40" s="25"/>
    </row>
    <row r="41" spans="1:4" ht="12.75">
      <c r="A41" s="55"/>
      <c r="B41" s="5"/>
      <c r="C41" s="5"/>
      <c r="D41" s="14"/>
    </row>
    <row r="42" spans="1:4" ht="12.75">
      <c r="A42" s="58" t="s">
        <v>4</v>
      </c>
      <c r="B42" s="16">
        <f>SUM(B39*B40)</f>
        <v>504400</v>
      </c>
      <c r="C42" s="16">
        <f>SUM(C39*C40)</f>
        <v>25220</v>
      </c>
      <c r="D42" s="17"/>
    </row>
    <row r="43" spans="1:4" ht="12.75">
      <c r="A43" s="89" t="s">
        <v>47</v>
      </c>
      <c r="B43" s="18"/>
      <c r="C43" s="78">
        <f>SUM(B42-C42)</f>
        <v>479180</v>
      </c>
      <c r="D43" s="79">
        <f>IF(D40&lt;52,0,SUM(D39*D40-C42))</f>
        <v>0</v>
      </c>
    </row>
    <row r="44" spans="1:4" ht="12.75">
      <c r="A44" s="61" t="s">
        <v>15</v>
      </c>
      <c r="B44" s="10">
        <v>125</v>
      </c>
      <c r="C44" s="26">
        <v>125</v>
      </c>
      <c r="D44" s="23">
        <v>125</v>
      </c>
    </row>
    <row r="45" spans="1:4" ht="12.75">
      <c r="A45" s="55" t="s">
        <v>28</v>
      </c>
      <c r="B45" s="24">
        <v>1040</v>
      </c>
      <c r="C45" s="27">
        <v>52</v>
      </c>
      <c r="D45" s="25">
        <v>0</v>
      </c>
    </row>
    <row r="46" spans="1:4" ht="12.75">
      <c r="A46" s="55"/>
      <c r="B46" s="5"/>
      <c r="C46" s="28"/>
      <c r="D46" s="14"/>
    </row>
    <row r="47" spans="1:4" ht="12.75">
      <c r="A47" s="58" t="s">
        <v>4</v>
      </c>
      <c r="B47" s="16">
        <f>SUM(B44*B45)</f>
        <v>130000</v>
      </c>
      <c r="C47" s="16">
        <f>SUM(C44*C45)</f>
        <v>6500</v>
      </c>
      <c r="D47" s="14"/>
    </row>
    <row r="48" spans="1:5" ht="13.5" thickBot="1">
      <c r="A48" s="62" t="s">
        <v>47</v>
      </c>
      <c r="B48" s="29"/>
      <c r="C48" s="29">
        <f>SUM(B47-C47)</f>
        <v>123500</v>
      </c>
      <c r="D48" s="88">
        <f>IF(D44*D45-C47&gt;0,D44*D45-C47,0)</f>
        <v>0</v>
      </c>
      <c r="E48" s="87"/>
    </row>
    <row r="49" spans="1:4" ht="13.5" thickTop="1">
      <c r="A49" s="95"/>
      <c r="B49" s="95"/>
      <c r="C49" s="95"/>
      <c r="D49" s="95"/>
    </row>
    <row r="50" spans="1:4" ht="12.75">
      <c r="A50" s="92" t="s">
        <v>5</v>
      </c>
      <c r="B50" s="97"/>
      <c r="C50" s="97"/>
      <c r="D50" s="97"/>
    </row>
    <row r="51" spans="1:4" ht="13.5" thickBot="1">
      <c r="A51" s="96"/>
      <c r="B51" s="96"/>
      <c r="C51" s="96"/>
      <c r="D51" s="96"/>
    </row>
    <row r="52" spans="1:4" ht="24.75" thickTop="1">
      <c r="A52" s="63" t="s">
        <v>40</v>
      </c>
      <c r="B52" s="1"/>
      <c r="C52" s="2">
        <v>3000000</v>
      </c>
      <c r="D52" s="3">
        <v>0</v>
      </c>
    </row>
    <row r="53" spans="1:4" ht="24">
      <c r="A53" s="55" t="s">
        <v>39</v>
      </c>
      <c r="B53" s="4"/>
      <c r="C53" s="12">
        <v>0.06</v>
      </c>
      <c r="D53" s="52">
        <f>SUM(D31)</f>
        <v>0</v>
      </c>
    </row>
    <row r="54" spans="1:4" ht="12.75">
      <c r="A54" s="55"/>
      <c r="B54" s="4"/>
      <c r="C54" s="5"/>
      <c r="D54" s="14"/>
    </row>
    <row r="55" spans="1:4" ht="12.75">
      <c r="A55" s="58" t="s">
        <v>6</v>
      </c>
      <c r="B55" s="15"/>
      <c r="C55" s="16">
        <f>SUM(C52*C53)</f>
        <v>180000</v>
      </c>
      <c r="D55" s="17">
        <f>SUM(D52*D53)</f>
        <v>0</v>
      </c>
    </row>
    <row r="56" spans="1:4" ht="12.75">
      <c r="A56" s="60"/>
      <c r="B56" s="19"/>
      <c r="C56" s="18"/>
      <c r="D56" s="20"/>
    </row>
    <row r="57" spans="1:7" ht="24">
      <c r="A57" s="61" t="s">
        <v>46</v>
      </c>
      <c r="B57" s="4"/>
      <c r="C57" s="10">
        <v>10000000</v>
      </c>
      <c r="D57" s="11">
        <v>0</v>
      </c>
      <c r="G57" t="s">
        <v>44</v>
      </c>
    </row>
    <row r="58" spans="1:4" ht="12.75">
      <c r="A58" s="55" t="s">
        <v>24</v>
      </c>
      <c r="B58" s="4"/>
      <c r="C58" s="12">
        <v>0.06</v>
      </c>
      <c r="D58" s="85">
        <v>0</v>
      </c>
    </row>
    <row r="59" spans="1:4" ht="12.75">
      <c r="A59" s="55"/>
      <c r="B59" s="4"/>
      <c r="C59" s="5"/>
      <c r="D59" s="39"/>
    </row>
    <row r="60" spans="1:4" ht="12.75">
      <c r="A60" s="58" t="s">
        <v>6</v>
      </c>
      <c r="B60" s="15"/>
      <c r="C60" s="16">
        <v>600000</v>
      </c>
      <c r="D60" s="73">
        <f>SUM(D57*D58)</f>
        <v>0</v>
      </c>
    </row>
    <row r="61" spans="1:4" ht="12.75">
      <c r="A61" s="60"/>
      <c r="B61" s="19"/>
      <c r="C61" s="18"/>
      <c r="D61" s="86"/>
    </row>
    <row r="62" spans="1:256" ht="24">
      <c r="A62" s="61" t="s">
        <v>38</v>
      </c>
      <c r="B62" s="4"/>
      <c r="C62" s="10">
        <v>20000000</v>
      </c>
      <c r="D62" s="6">
        <f>SUM(D7*20%)</f>
        <v>0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/>
      <c r="IQ62" s="53"/>
      <c r="IR62" s="53"/>
      <c r="IS62" s="53"/>
      <c r="IT62" s="53"/>
      <c r="IU62" s="53"/>
      <c r="IV62" s="53"/>
    </row>
    <row r="63" spans="1:256" ht="12.75">
      <c r="A63" s="55" t="s">
        <v>3</v>
      </c>
      <c r="B63" s="4"/>
      <c r="C63" s="12">
        <v>0</v>
      </c>
      <c r="D63" s="52">
        <f>SUM(D31)</f>
        <v>0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  <c r="IJ63" s="53"/>
      <c r="IK63" s="53"/>
      <c r="IL63" s="53"/>
      <c r="IM63" s="53"/>
      <c r="IN63" s="53"/>
      <c r="IO63" s="53"/>
      <c r="IP63" s="53"/>
      <c r="IQ63" s="53"/>
      <c r="IR63" s="53"/>
      <c r="IS63" s="53"/>
      <c r="IT63" s="53"/>
      <c r="IU63" s="53"/>
      <c r="IV63" s="53"/>
    </row>
    <row r="64" spans="1:256" ht="12.75">
      <c r="A64" s="55"/>
      <c r="B64" s="4"/>
      <c r="C64" s="5"/>
      <c r="D64" s="14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/>
      <c r="IQ64" s="53"/>
      <c r="IR64" s="53"/>
      <c r="IS64" s="53"/>
      <c r="IT64" s="53"/>
      <c r="IU64" s="53"/>
      <c r="IV64" s="53"/>
    </row>
    <row r="65" spans="1:256" ht="12.75">
      <c r="A65" s="58" t="s">
        <v>6</v>
      </c>
      <c r="B65" s="15"/>
      <c r="C65" s="16">
        <f>SUM(C62*C63)</f>
        <v>0</v>
      </c>
      <c r="D65" s="17">
        <f>SUM(D62*D63)</f>
        <v>0</v>
      </c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53"/>
      <c r="IP65" s="53"/>
      <c r="IQ65" s="53"/>
      <c r="IR65" s="53"/>
      <c r="IS65" s="53"/>
      <c r="IT65" s="53"/>
      <c r="IU65" s="53"/>
      <c r="IV65" s="53"/>
    </row>
    <row r="66" spans="1:256" ht="13.5" thickBot="1">
      <c r="A66" s="60"/>
      <c r="B66" s="19"/>
      <c r="C66" s="31"/>
      <c r="D66" s="20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/>
      <c r="IE66" s="53"/>
      <c r="IF66" s="53"/>
      <c r="IG66" s="53"/>
      <c r="IH66" s="53"/>
      <c r="II66" s="53"/>
      <c r="IJ66" s="53"/>
      <c r="IK66" s="53"/>
      <c r="IL66" s="53"/>
      <c r="IM66" s="53"/>
      <c r="IN66" s="53"/>
      <c r="IO66" s="53"/>
      <c r="IP66" s="53"/>
      <c r="IQ66" s="53"/>
      <c r="IR66" s="53"/>
      <c r="IS66" s="53"/>
      <c r="IT66" s="53"/>
      <c r="IU66" s="53"/>
      <c r="IV66" s="53"/>
    </row>
    <row r="67" spans="1:256" ht="13.5" thickTop="1">
      <c r="A67" s="95"/>
      <c r="B67" s="95"/>
      <c r="C67" s="95"/>
      <c r="D67" s="95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/>
      <c r="ID67" s="53"/>
      <c r="IE67" s="53"/>
      <c r="IF67" s="53"/>
      <c r="IG67" s="53"/>
      <c r="IH67" s="53"/>
      <c r="II67" s="53"/>
      <c r="IJ67" s="53"/>
      <c r="IK67" s="53"/>
      <c r="IL67" s="53"/>
      <c r="IM67" s="53"/>
      <c r="IN67" s="53"/>
      <c r="IO67" s="53"/>
      <c r="IP67" s="53"/>
      <c r="IQ67" s="53"/>
      <c r="IR67" s="53"/>
      <c r="IS67" s="53"/>
      <c r="IT67" s="53"/>
      <c r="IU67" s="53"/>
      <c r="IV67" s="53"/>
    </row>
    <row r="68" spans="1:256" ht="12.75">
      <c r="A68" s="92" t="s">
        <v>7</v>
      </c>
      <c r="B68" s="97"/>
      <c r="C68" s="97"/>
      <c r="D68" s="97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53"/>
      <c r="IP68" s="53"/>
      <c r="IQ68" s="53"/>
      <c r="IR68" s="53"/>
      <c r="IS68" s="53"/>
      <c r="IT68" s="53"/>
      <c r="IU68" s="53"/>
      <c r="IV68" s="53"/>
    </row>
    <row r="69" spans="1:256" ht="13.5" thickBot="1">
      <c r="A69" s="96"/>
      <c r="B69" s="96"/>
      <c r="C69" s="96"/>
      <c r="D69" s="96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  <c r="IQ69" s="53"/>
      <c r="IR69" s="53"/>
      <c r="IS69" s="53"/>
      <c r="IT69" s="53"/>
      <c r="IU69" s="53"/>
      <c r="IV69" s="53"/>
    </row>
    <row r="70" spans="1:256" ht="13.5" thickTop="1">
      <c r="A70" s="64" t="s">
        <v>31</v>
      </c>
      <c r="B70" s="32"/>
      <c r="C70" s="76">
        <f>SUM(C18)</f>
        <v>75000</v>
      </c>
      <c r="D70" s="77">
        <f>SUM(D18)</f>
        <v>0</v>
      </c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  <c r="IE70" s="53"/>
      <c r="IF70" s="53"/>
      <c r="IG70" s="53"/>
      <c r="IH70" s="53"/>
      <c r="II70" s="53"/>
      <c r="IJ70" s="53"/>
      <c r="IK70" s="53"/>
      <c r="IL70" s="53"/>
      <c r="IM70" s="53"/>
      <c r="IN70" s="53"/>
      <c r="IO70" s="53"/>
      <c r="IP70" s="53"/>
      <c r="IQ70" s="53"/>
      <c r="IR70" s="53"/>
      <c r="IS70" s="53"/>
      <c r="IT70" s="53"/>
      <c r="IU70" s="53"/>
      <c r="IV70" s="53"/>
    </row>
    <row r="71" spans="1:256" ht="12.75">
      <c r="A71" s="65" t="s">
        <v>37</v>
      </c>
      <c r="B71" s="33"/>
      <c r="C71" s="78">
        <f>SUM(C35)</f>
        <v>6000</v>
      </c>
      <c r="D71" s="79">
        <f>SUM(D35)</f>
        <v>0</v>
      </c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  <c r="GT71" s="53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53"/>
      <c r="IC71" s="53"/>
      <c r="ID71" s="53"/>
      <c r="IE71" s="53"/>
      <c r="IF71" s="53"/>
      <c r="IG71" s="53"/>
      <c r="IH71" s="53"/>
      <c r="II71" s="53"/>
      <c r="IJ71" s="53"/>
      <c r="IK71" s="53"/>
      <c r="IL71" s="53"/>
      <c r="IM71" s="53"/>
      <c r="IN71" s="53"/>
      <c r="IO71" s="53"/>
      <c r="IP71" s="53"/>
      <c r="IQ71" s="53"/>
      <c r="IR71" s="53"/>
      <c r="IS71" s="53"/>
      <c r="IT71" s="53"/>
      <c r="IU71" s="53"/>
      <c r="IV71" s="53"/>
    </row>
    <row r="72" spans="1:256" ht="12.75">
      <c r="A72" s="66" t="s">
        <v>8</v>
      </c>
      <c r="B72" s="34"/>
      <c r="C72" s="80">
        <f>SUM(C43)</f>
        <v>479180</v>
      </c>
      <c r="D72" s="81">
        <f>SUM(D43)</f>
        <v>0</v>
      </c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3"/>
      <c r="GT72" s="53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53"/>
      <c r="HP72" s="53"/>
      <c r="HQ72" s="53"/>
      <c r="HR72" s="53"/>
      <c r="HS72" s="53"/>
      <c r="HT72" s="53"/>
      <c r="HU72" s="53"/>
      <c r="HV72" s="53"/>
      <c r="HW72" s="53"/>
      <c r="HX72" s="53"/>
      <c r="HY72" s="53"/>
      <c r="HZ72" s="53"/>
      <c r="IA72" s="53"/>
      <c r="IB72" s="53"/>
      <c r="IC72" s="53"/>
      <c r="ID72" s="53"/>
      <c r="IE72" s="53"/>
      <c r="IF72" s="53"/>
      <c r="IG72" s="53"/>
      <c r="IH72" s="53"/>
      <c r="II72" s="53"/>
      <c r="IJ72" s="53"/>
      <c r="IK72" s="53"/>
      <c r="IL72" s="53"/>
      <c r="IM72" s="53"/>
      <c r="IN72" s="53"/>
      <c r="IO72" s="53"/>
      <c r="IP72" s="53"/>
      <c r="IQ72" s="53"/>
      <c r="IR72" s="53"/>
      <c r="IS72" s="53"/>
      <c r="IT72" s="53"/>
      <c r="IU72" s="53"/>
      <c r="IV72" s="53"/>
    </row>
    <row r="73" spans="1:256" ht="12.75">
      <c r="A73" s="66" t="s">
        <v>16</v>
      </c>
      <c r="B73" s="34"/>
      <c r="C73" s="80">
        <f>SUM(C48)</f>
        <v>123500</v>
      </c>
      <c r="D73" s="81">
        <f>SUM(D48)</f>
        <v>0</v>
      </c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3"/>
      <c r="GT73" s="53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53"/>
      <c r="HP73" s="53"/>
      <c r="HQ73" s="53"/>
      <c r="HR73" s="53"/>
      <c r="HS73" s="53"/>
      <c r="HT73" s="53"/>
      <c r="HU73" s="53"/>
      <c r="HV73" s="53"/>
      <c r="HW73" s="53"/>
      <c r="HX73" s="53"/>
      <c r="HY73" s="53"/>
      <c r="HZ73" s="53"/>
      <c r="IA73" s="53"/>
      <c r="IB73" s="53"/>
      <c r="IC73" s="53"/>
      <c r="ID73" s="53"/>
      <c r="IE73" s="53"/>
      <c r="IF73" s="53"/>
      <c r="IG73" s="53"/>
      <c r="IH73" s="53"/>
      <c r="II73" s="53"/>
      <c r="IJ73" s="53"/>
      <c r="IK73" s="53"/>
      <c r="IL73" s="53"/>
      <c r="IM73" s="53"/>
      <c r="IN73" s="53"/>
      <c r="IO73" s="53"/>
      <c r="IP73" s="53"/>
      <c r="IQ73" s="53"/>
      <c r="IR73" s="53"/>
      <c r="IS73" s="53"/>
      <c r="IT73" s="53"/>
      <c r="IU73" s="53"/>
      <c r="IV73" s="53"/>
    </row>
    <row r="74" spans="1:256" ht="12.75">
      <c r="A74" s="59"/>
      <c r="B74" s="37"/>
      <c r="C74" s="5"/>
      <c r="D74" s="39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M74" s="53"/>
      <c r="IN74" s="53"/>
      <c r="IO74" s="53"/>
      <c r="IP74" s="53"/>
      <c r="IQ74" s="53"/>
      <c r="IR74" s="53"/>
      <c r="IS74" s="53"/>
      <c r="IT74" s="53"/>
      <c r="IU74" s="53"/>
      <c r="IV74" s="53"/>
    </row>
    <row r="75" spans="1:256" ht="12.75">
      <c r="A75" s="67" t="s">
        <v>9</v>
      </c>
      <c r="B75" s="40"/>
      <c r="C75" s="41">
        <f>SUM(C70:C73)</f>
        <v>683680</v>
      </c>
      <c r="D75" s="36">
        <f>SUM(D70:D73)</f>
        <v>0</v>
      </c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  <c r="II75" s="53"/>
      <c r="IJ75" s="53"/>
      <c r="IK75" s="53"/>
      <c r="IL75" s="53"/>
      <c r="IM75" s="53"/>
      <c r="IN75" s="53"/>
      <c r="IO75" s="53"/>
      <c r="IP75" s="53"/>
      <c r="IQ75" s="53"/>
      <c r="IR75" s="53"/>
      <c r="IS75" s="53"/>
      <c r="IT75" s="53"/>
      <c r="IU75" s="53"/>
      <c r="IV75" s="53"/>
    </row>
    <row r="76" spans="1:256" ht="12.75">
      <c r="A76" s="71" t="s">
        <v>33</v>
      </c>
      <c r="B76" s="43"/>
      <c r="C76" s="82"/>
      <c r="D76" s="72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  <c r="IE76" s="53"/>
      <c r="IF76" s="53"/>
      <c r="IG76" s="53"/>
      <c r="IH76" s="53"/>
      <c r="II76" s="53"/>
      <c r="IJ76" s="53"/>
      <c r="IK76" s="53"/>
      <c r="IL76" s="53"/>
      <c r="IM76" s="53"/>
      <c r="IN76" s="53"/>
      <c r="IO76" s="53"/>
      <c r="IP76" s="53"/>
      <c r="IQ76" s="53"/>
      <c r="IR76" s="53"/>
      <c r="IS76" s="53"/>
      <c r="IT76" s="53"/>
      <c r="IU76" s="53"/>
      <c r="IV76" s="53"/>
    </row>
    <row r="77" spans="1:256" ht="12.75">
      <c r="A77" s="67"/>
      <c r="B77" s="43"/>
      <c r="C77" s="82"/>
      <c r="D77" s="72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/>
      <c r="GF77" s="53"/>
      <c r="GG77" s="53"/>
      <c r="GH77" s="53"/>
      <c r="GI77" s="53"/>
      <c r="GJ77" s="53"/>
      <c r="GK77" s="53"/>
      <c r="GL77" s="53"/>
      <c r="GM77" s="53"/>
      <c r="GN77" s="53"/>
      <c r="GO77" s="53"/>
      <c r="GP77" s="53"/>
      <c r="GQ77" s="53"/>
      <c r="GR77" s="53"/>
      <c r="GS77" s="53"/>
      <c r="GT77" s="53"/>
      <c r="GU77" s="53"/>
      <c r="GV77" s="53"/>
      <c r="GW77" s="53"/>
      <c r="GX77" s="53"/>
      <c r="GY77" s="53"/>
      <c r="GZ77" s="53"/>
      <c r="HA77" s="53"/>
      <c r="HB77" s="53"/>
      <c r="HC77" s="53"/>
      <c r="HD77" s="53"/>
      <c r="HE77" s="53"/>
      <c r="HF77" s="53"/>
      <c r="HG77" s="53"/>
      <c r="HH77" s="53"/>
      <c r="HI77" s="53"/>
      <c r="HJ77" s="53"/>
      <c r="HK77" s="53"/>
      <c r="HL77" s="53"/>
      <c r="HM77" s="53"/>
      <c r="HN77" s="53"/>
      <c r="HO77" s="53"/>
      <c r="HP77" s="53"/>
      <c r="HQ77" s="53"/>
      <c r="HR77" s="53"/>
      <c r="HS77" s="53"/>
      <c r="HT77" s="53"/>
      <c r="HU77" s="53"/>
      <c r="HV77" s="53"/>
      <c r="HW77" s="53"/>
      <c r="HX77" s="53"/>
      <c r="HY77" s="53"/>
      <c r="HZ77" s="53"/>
      <c r="IA77" s="53"/>
      <c r="IB77" s="53"/>
      <c r="IC77" s="53"/>
      <c r="ID77" s="53"/>
      <c r="IE77" s="53"/>
      <c r="IF77" s="53"/>
      <c r="IG77" s="53"/>
      <c r="IH77" s="53"/>
      <c r="II77" s="53"/>
      <c r="IJ77" s="53"/>
      <c r="IK77" s="53"/>
      <c r="IL77" s="53"/>
      <c r="IM77" s="53"/>
      <c r="IN77" s="53"/>
      <c r="IO77" s="53"/>
      <c r="IP77" s="53"/>
      <c r="IQ77" s="53"/>
      <c r="IR77" s="53"/>
      <c r="IS77" s="53"/>
      <c r="IT77" s="53"/>
      <c r="IU77" s="53"/>
      <c r="IV77" s="53"/>
    </row>
    <row r="78" spans="1:256" ht="12.75">
      <c r="A78" s="65" t="s">
        <v>32</v>
      </c>
      <c r="B78" s="33"/>
      <c r="C78" s="82">
        <f>SUM(C19)</f>
        <v>1500000</v>
      </c>
      <c r="D78" s="79">
        <f>SUM(D19)</f>
        <v>0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ht="12.75">
      <c r="A79" s="65" t="s">
        <v>37</v>
      </c>
      <c r="B79" s="33"/>
      <c r="C79" s="78">
        <f>SUM(C35)</f>
        <v>6000</v>
      </c>
      <c r="D79" s="79">
        <f>SUM(D35)</f>
        <v>0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4" ht="12.75">
      <c r="A80" s="66" t="s">
        <v>8</v>
      </c>
      <c r="B80" s="34"/>
      <c r="C80" s="80">
        <f>SUM(C43)</f>
        <v>479180</v>
      </c>
      <c r="D80" s="81">
        <f>SUM(D43)</f>
        <v>0</v>
      </c>
    </row>
    <row r="81" spans="1:4" ht="12.75">
      <c r="A81" s="66" t="s">
        <v>16</v>
      </c>
      <c r="B81" s="34"/>
      <c r="C81" s="80">
        <f>SUM(C48)</f>
        <v>123500</v>
      </c>
      <c r="D81" s="81">
        <f>SUM(D48)</f>
        <v>0</v>
      </c>
    </row>
    <row r="82" spans="1:4" ht="12.75">
      <c r="A82" s="59"/>
      <c r="B82" s="37"/>
      <c r="C82" s="5"/>
      <c r="D82" s="39"/>
    </row>
    <row r="83" spans="1:4" ht="12.75">
      <c r="A83" s="67" t="s">
        <v>9</v>
      </c>
      <c r="B83" s="40"/>
      <c r="C83" s="41">
        <f>SUM(C78:C81)</f>
        <v>2108680</v>
      </c>
      <c r="D83" s="36">
        <f>SUM(D78:D81)</f>
        <v>0</v>
      </c>
    </row>
    <row r="84" spans="1:4" ht="12.75">
      <c r="A84" s="66"/>
      <c r="B84" s="34"/>
      <c r="C84" s="83"/>
      <c r="D84" s="42"/>
    </row>
    <row r="85" spans="1:4" ht="12.75">
      <c r="A85" s="65" t="s">
        <v>19</v>
      </c>
      <c r="B85" s="33"/>
      <c r="C85" s="82">
        <f>SUM(C55)</f>
        <v>180000</v>
      </c>
      <c r="D85" s="79">
        <f>SUM(D55)</f>
        <v>0</v>
      </c>
    </row>
    <row r="86" spans="1:4" ht="12.75">
      <c r="A86" s="65" t="s">
        <v>45</v>
      </c>
      <c r="B86" s="33"/>
      <c r="C86" s="35">
        <v>600000</v>
      </c>
      <c r="D86" s="36">
        <f>SUM(D60)</f>
        <v>0</v>
      </c>
    </row>
    <row r="87" spans="1:4" ht="12.75">
      <c r="A87" s="66" t="s">
        <v>10</v>
      </c>
      <c r="B87" s="34"/>
      <c r="C87" s="82">
        <f>SUM(C65)</f>
        <v>0</v>
      </c>
      <c r="D87" s="84">
        <f>SUM(D65)</f>
        <v>0</v>
      </c>
    </row>
    <row r="88" spans="1:4" ht="12.75">
      <c r="A88" s="61"/>
      <c r="B88" s="37"/>
      <c r="C88" s="5"/>
      <c r="D88" s="39"/>
    </row>
    <row r="89" spans="1:4" ht="12.75">
      <c r="A89" s="67" t="s">
        <v>11</v>
      </c>
      <c r="B89" s="43"/>
      <c r="C89" s="35">
        <f>SUM(C85:C87)</f>
        <v>780000</v>
      </c>
      <c r="D89" s="36">
        <f>SUM(D85:D87)</f>
        <v>0</v>
      </c>
    </row>
    <row r="90" spans="1:4" ht="12.75">
      <c r="A90" s="66"/>
      <c r="B90" s="34"/>
      <c r="C90" s="83"/>
      <c r="D90" s="42"/>
    </row>
    <row r="91" spans="1:4" ht="24">
      <c r="A91" s="67" t="s">
        <v>35</v>
      </c>
      <c r="B91" s="34"/>
      <c r="C91" s="35">
        <f>SUM(C83+C89)</f>
        <v>2888680</v>
      </c>
      <c r="D91" s="36">
        <f>SUM(D83+D89)</f>
        <v>0</v>
      </c>
    </row>
    <row r="92" spans="1:4" ht="13.5" thickBot="1">
      <c r="A92" s="68" t="s">
        <v>34</v>
      </c>
      <c r="B92" s="44"/>
      <c r="C92" s="29">
        <f>SUM(C75+C89)</f>
        <v>1463680</v>
      </c>
      <c r="D92" s="30">
        <f>SUM(D75+D89)</f>
        <v>0</v>
      </c>
    </row>
    <row r="93" spans="1:4" ht="13.5" thickTop="1">
      <c r="A93" s="91"/>
      <c r="B93" s="91"/>
      <c r="C93" s="91"/>
      <c r="D93" s="91"/>
    </row>
    <row r="94" spans="1:4" ht="12.75">
      <c r="A94" s="90" t="s">
        <v>48</v>
      </c>
      <c r="B94" s="90"/>
      <c r="C94" s="90"/>
      <c r="D94" s="90"/>
    </row>
    <row r="95" spans="1:4" ht="12.75">
      <c r="A95" s="91"/>
      <c r="B95" s="91"/>
      <c r="C95" s="91"/>
      <c r="D95" s="91"/>
    </row>
  </sheetData>
  <sheetProtection/>
  <mergeCells count="16">
    <mergeCell ref="A68:D68"/>
    <mergeCell ref="A12:D12"/>
    <mergeCell ref="A49:D49"/>
    <mergeCell ref="A51:D51"/>
    <mergeCell ref="A67:D67"/>
    <mergeCell ref="A50:D50"/>
    <mergeCell ref="A95:D95"/>
    <mergeCell ref="A2:D2"/>
    <mergeCell ref="A1:D1"/>
    <mergeCell ref="A11:D11"/>
    <mergeCell ref="A3:D3"/>
    <mergeCell ref="A6:D6"/>
    <mergeCell ref="A10:D10"/>
    <mergeCell ref="A4:D4"/>
    <mergeCell ref="A69:D69"/>
    <mergeCell ref="A93:D93"/>
  </mergeCells>
  <printOptions/>
  <pageMargins left="0.75" right="0.75" top="1" bottom="1" header="0.5" footer="0.5"/>
  <pageSetup horizontalDpi="600" verticalDpi="600" orientation="portrait" scale="95" r:id="rId1"/>
  <headerFooter alignWithMargins="0">
    <oddFooter>&amp;CCopyright 2010
Miller &amp; Company P.C.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Miller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VH\RESU\00002445(9900)</dc:subject>
  <dc:creator>logle</dc:creator>
  <cp:keywords/>
  <dc:description/>
  <cp:lastModifiedBy>alex</cp:lastModifiedBy>
  <cp:lastPrinted>2011-10-20T16:28:18Z</cp:lastPrinted>
  <dcterms:created xsi:type="dcterms:W3CDTF">2004-06-17T20:01:55Z</dcterms:created>
  <dcterms:modified xsi:type="dcterms:W3CDTF">2011-10-20T16:28:52Z</dcterms:modified>
  <cp:category>::ODMA\GRPWISE\GW_DOMAIN.GW_PO.MillerCoDMS:130716.1</cp:category>
  <cp:version/>
  <cp:contentType/>
  <cp:contentStatus/>
</cp:coreProperties>
</file>